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НОСТРАННЫЕ ГРАЖДАНИ\ИНОСТРАННЫЕ ГРАЖДАНЕ 2026 год\ИНОСТРАННЫЕ ГРАЖДАНИ 1-й квартал\ЯНВАРЬ\КОПЛЕКСНАЯ ДИАГНОСТИКА\"/>
    </mc:Choice>
  </mc:AlternateContent>
  <bookViews>
    <workbookView xWindow="120" yWindow="15" windowWidth="19320" windowHeight="8640"/>
  </bookViews>
  <sheets>
    <sheet name="Хирургическое отделение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xlnm.Print_Area" localSheetId="0">'Хирургическое отделение'!$A$1:$D$41</definedName>
  </definedNames>
  <calcPr calcId="162913"/>
</workbook>
</file>

<file path=xl/calcChain.xml><?xml version="1.0" encoding="utf-8"?>
<calcChain xmlns="http://schemas.openxmlformats.org/spreadsheetml/2006/main">
  <c r="F9" i="1" l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5" i="1"/>
  <c r="G35" i="1"/>
  <c r="F36" i="1"/>
  <c r="G36" i="1"/>
  <c r="F37" i="1"/>
  <c r="G37" i="1"/>
  <c r="G8" i="1"/>
  <c r="F8" i="1"/>
  <c r="D18" i="1" l="1"/>
  <c r="D16" i="1" l="1"/>
  <c r="D24" i="1" l="1"/>
  <c r="D23" i="1"/>
  <c r="D19" i="1"/>
  <c r="D15" i="1" l="1"/>
  <c r="D14" i="1"/>
  <c r="D13" i="1"/>
  <c r="D20" i="1" l="1"/>
  <c r="D21" i="1" s="1"/>
  <c r="D22" i="1" s="1"/>
  <c r="D29" i="1" s="1"/>
  <c r="D12" i="1" l="1"/>
  <c r="D11" i="1"/>
  <c r="D9" i="1"/>
  <c r="D8" i="1"/>
  <c r="D33" i="1" l="1"/>
  <c r="D30" i="1" l="1"/>
  <c r="C22" i="1" l="1"/>
  <c r="C32" i="1" l="1"/>
  <c r="C24" i="1"/>
  <c r="C23" i="1"/>
  <c r="C28" i="1"/>
  <c r="C27" i="1"/>
  <c r="C18" i="1"/>
  <c r="C17" i="1"/>
  <c r="C15" i="1" l="1"/>
  <c r="C14" i="1" l="1"/>
  <c r="C13" i="1" l="1"/>
  <c r="C12" i="1"/>
  <c r="C19" i="1" l="1"/>
  <c r="C33" i="1" l="1"/>
  <c r="C16" i="1" l="1"/>
  <c r="C11" i="1"/>
  <c r="C9" i="1" l="1"/>
  <c r="C10" i="1"/>
  <c r="D25" i="1" l="1"/>
  <c r="D36" i="1" l="1"/>
  <c r="D37" i="1"/>
  <c r="C8" i="1"/>
</calcChain>
</file>

<file path=xl/sharedStrings.xml><?xml version="1.0" encoding="utf-8"?>
<sst xmlns="http://schemas.openxmlformats.org/spreadsheetml/2006/main" count="47" uniqueCount="44">
  <si>
    <t>УТВЕРЖДАЮ</t>
  </si>
  <si>
    <t>ПРЕЙСКУРАНТ</t>
  </si>
  <si>
    <t>№  n/n</t>
  </si>
  <si>
    <t>Наименование исследований и специалистов врачей</t>
  </si>
  <si>
    <t>Общее назначение</t>
  </si>
  <si>
    <t>Общий анализ крови</t>
  </si>
  <si>
    <t>Общий анализ мочи</t>
  </si>
  <si>
    <t>Биохимический анализ</t>
  </si>
  <si>
    <t>Анализ крови коагулограмма</t>
  </si>
  <si>
    <t>Анализ крови на группу и RW-фактор</t>
  </si>
  <si>
    <t>Анализ крови на ВИЧ</t>
  </si>
  <si>
    <t>Анализ крови на вирус гепатита С ИФА-анти НСV</t>
  </si>
  <si>
    <t>Анализ крови на вирус гепатита В HBsAg</t>
  </si>
  <si>
    <t>ЭКГ</t>
  </si>
  <si>
    <t>УЗИ органы брюшной полости и почки (печень и желчный пузырь без определения функции, поджелудочная железа, селезенка, почки и надпочечники, кишечник без заполнения жидкостью)</t>
  </si>
  <si>
    <t>ФГДС (цитология, гистологи, тест)</t>
  </si>
  <si>
    <t>Консультация терапевта</t>
  </si>
  <si>
    <t>Консультация хирурга</t>
  </si>
  <si>
    <t>Консультация уролога</t>
  </si>
  <si>
    <t>Дополнительно для женщин</t>
  </si>
  <si>
    <t>УЗИ молочных желёз</t>
  </si>
  <si>
    <t>УЗИ органов малого таза</t>
  </si>
  <si>
    <t>Осмотр гинеколога</t>
  </si>
  <si>
    <t>Дополнительно для мужчин старше 40 лет</t>
  </si>
  <si>
    <t>Анализ крови на ПСА</t>
  </si>
  <si>
    <t>Начальник планово-экономического отдела</t>
  </si>
  <si>
    <t>И.Л.Кандрацкая</t>
  </si>
  <si>
    <t xml:space="preserve"> по желанию  граждан Республики Беларусь, иностранных граждан с видом на жительство и лиц без гражданства с видом на жительство,  за исключением граждан Армении, Казахстана, Кыргызстана, Молдовы, Таджикистана, Узбекистана, Украины   (стоимость услуги, руб.)</t>
  </si>
  <si>
    <t>Ведущий  экономист</t>
  </si>
  <si>
    <t>* Граждане Российской Федерации, работающие по трудовым договорам.</t>
  </si>
  <si>
    <t>Д.С.Сазонова</t>
  </si>
  <si>
    <t>Н.В.Сазонова</t>
  </si>
  <si>
    <t>ИТОГО:</t>
  </si>
  <si>
    <t>Всего женщины</t>
  </si>
  <si>
    <t>Всего мужчины</t>
  </si>
  <si>
    <t>Комфортная пала в отделении ОЧХ 2 койко дня</t>
  </si>
  <si>
    <t>Пребывание  граждан в стационаре отделения чистой хирургии 2 койко дня</t>
  </si>
  <si>
    <t>Ультразвуковая допплерография (УЗДГ) глубоких и поверхностных вен и артерий двух конечностей</t>
  </si>
  <si>
    <t xml:space="preserve"> по желанию  иностранных граждан без вида на жительство и лиц без гражданства без вида на жительство,  (стоимость услуги, руб.)</t>
  </si>
  <si>
    <t>Главный врач Государственного                                                                                                                                                                                                                                                                                  учреждения здравоохранения                                                                                                                                                                                                                                                                                               "Полоцкая центральная городская больница"                                                                                                                                                                                                                                                                                                                  _________________ П.В.Боровик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       "                         2026 года</t>
  </si>
  <si>
    <r>
      <t xml:space="preserve">на  первичное обследование с хирургической патологией, </t>
    </r>
    <r>
      <rPr>
        <sz val="12"/>
        <rFont val="Times New Roman"/>
        <family val="1"/>
        <charset val="204"/>
      </rPr>
      <t xml:space="preserve">оказываемое </t>
    </r>
    <r>
      <rPr>
        <b/>
        <sz val="12"/>
        <rFont val="Times New Roman"/>
        <family val="1"/>
        <charset val="204"/>
      </rPr>
      <t xml:space="preserve">по желанию граждан </t>
    </r>
    <r>
      <rPr>
        <sz val="12"/>
        <rFont val="Times New Roman"/>
        <family val="1"/>
        <charset val="204"/>
      </rPr>
      <t xml:space="preserve"> в Государственном учреждении здравоохранения "Полоцкая центральная городская больница"</t>
    </r>
  </si>
  <si>
    <t>с 03.02.2026г.</t>
  </si>
  <si>
    <t>росс.руб</t>
  </si>
  <si>
    <t>долл.США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</si>
</sst>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4" fillId="0" borderId="0"/>
  </cellStyleXfs>
  <cellXfs count="31">
    <xf numFmtId="0" fontId="0" fillId="0" borderId="0" xfId="0"/>
    <xf numFmtId="0" fontId="2" fillId="0" borderId="0" xfId="0" applyFont="1" applyFill="1" applyAlignment="1"/>
    <xf numFmtId="0" fontId="2" fillId="0" borderId="0" xfId="0" applyFont="1" applyFill="1"/>
    <xf numFmtId="164" fontId="4" fillId="0" borderId="1" xfId="1" applyNumberFormat="1" applyFont="1" applyFill="1" applyBorder="1" applyAlignment="1">
      <alignment vertical="center"/>
    </xf>
    <xf numFmtId="0" fontId="4" fillId="0" borderId="0" xfId="3" applyFont="1"/>
    <xf numFmtId="0" fontId="4" fillId="0" borderId="0" xfId="3" applyFont="1" applyFill="1" applyAlignment="1"/>
    <xf numFmtId="0" fontId="4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/>
    <xf numFmtId="164" fontId="3" fillId="0" borderId="1" xfId="1" applyNumberFormat="1" applyFont="1" applyFill="1" applyBorder="1" applyAlignment="1">
      <alignment vertical="center"/>
    </xf>
    <xf numFmtId="0" fontId="3" fillId="0" borderId="1" xfId="0" applyFont="1" applyFill="1" applyBorder="1" applyAlignment="1"/>
    <xf numFmtId="43" fontId="5" fillId="0" borderId="0" xfId="2" applyNumberFormat="1" applyFont="1" applyFill="1" applyAlignment="1">
      <alignment horizontal="justify"/>
    </xf>
    <xf numFmtId="0" fontId="5" fillId="0" borderId="0" xfId="2" applyFont="1" applyFill="1" applyAlignment="1">
      <alignment horizontal="justify"/>
    </xf>
    <xf numFmtId="0" fontId="2" fillId="0" borderId="0" xfId="2" applyFont="1" applyFill="1" applyAlignment="1">
      <alignment horizontal="justify" wrapText="1"/>
    </xf>
    <xf numFmtId="0" fontId="2" fillId="0" borderId="0" xfId="2" applyFont="1" applyFill="1" applyAlignment="1">
      <alignment horizontal="justify"/>
    </xf>
    <xf numFmtId="0" fontId="3" fillId="0" borderId="1" xfId="0" applyFont="1" applyFill="1" applyBorder="1" applyAlignment="1">
      <alignment horizontal="center" vertical="center"/>
    </xf>
    <xf numFmtId="166" fontId="3" fillId="0" borderId="0" xfId="0" applyNumberFormat="1" applyFont="1" applyFill="1" applyAlignment="1"/>
    <xf numFmtId="166" fontId="3" fillId="0" borderId="0" xfId="0" applyNumberFormat="1" applyFont="1" applyFill="1" applyAlignment="1">
      <alignment vertical="top" wrapText="1"/>
    </xf>
    <xf numFmtId="0" fontId="2" fillId="0" borderId="0" xfId="2" applyFont="1" applyFill="1" applyAlignment="1">
      <alignment horizontal="justify" wrapText="1"/>
    </xf>
    <xf numFmtId="0" fontId="2" fillId="0" borderId="0" xfId="2" applyFont="1" applyFill="1" applyAlignment="1">
      <alignment horizontal="justify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43" fontId="4" fillId="0" borderId="0" xfId="0" applyNumberFormat="1" applyFont="1" applyFill="1" applyAlignment="1">
      <alignment horizontal="center" vertical="center"/>
    </xf>
  </cellXfs>
  <cellStyles count="4">
    <cellStyle name="Обычный" xfId="0" builtinId="0"/>
    <cellStyle name="Обычный_врачКалькуляция" xfId="3"/>
    <cellStyle name="Обычный_Расчеты" xfId="2"/>
    <cellStyle name="Финансовый" xfId="1" builtin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8;/&#1048;&#1053;&#1054;&#1057;&#1058;&#1056;&#1040;&#1053;&#1053;&#1067;&#1045;%20&#1043;&#1056;&#1040;&#1046;&#1044;&#1040;&#1053;&#1045;%202023%20&#1075;&#1086;&#1076;/&#1048;&#1053;&#1054;&#1057;&#1058;&#1056;&#1040;&#1053;&#1053;&#1067;&#1045;%20&#1043;&#1056;&#1040;&#1046;&#1044;&#1040;&#1053;&#1048;%202-&#1081;%20&#1082;&#1074;&#1072;&#1088;&#1090;&#1072;&#1083;/&#1050;&#1054;&#1055;&#1051;&#1045;&#1050;&#1057;&#1053;&#1040;&#1071;%20&#1044;&#1048;&#1040;&#1043;&#1053;&#1054;&#1057;&#1058;&#1048;&#1050;&#1040;/&#1050;&#1086;&#1084;&#1087;&#1083;&#1077;&#1082;&#1089;%20&#1086;&#1073;&#1089;&#1083;&#1077;&#1076;&#1086;&#1074;&#1072;&#1085;&#1080;&#1103;%20&#1075;&#1080;&#1085;&#1077;&#1082;&#1086;&#1083;&#1086;&#1075;&#1080;&#1095;&#1077;&#1089;&#1082;&#1086;&#1077;%20&#1086;&#1090;&#1076;&#1077;&#1083;&#1077;&#1085;&#1080;&#1077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8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60;&#1059;&#1053;&#1050;&#1062;&#1048;&#1054;&#1053;&#1040;&#1051;&#1068;&#1053;&#1040;&#1071;%20&#1044;&#1048;&#1040;&#1043;&#1053;&#1054;&#1057;&#1058;&#1048;&#1050;&#1040;/&#1069;&#1053;&#1044;&#1054;&#1057;&#1050;&#1054;&#1055;&#1048;&#1071;%20&#1074;&#1089;&#1077;&#1093;%20&#1074;&#1080;&#1076;&#1086;&#1074;/&#1069;&#1085;&#1076;&#1086;&#1089;&#1082;&#1086;&#1087;&#1080;&#1095;&#1077;&#1089;&#1082;&#1072;&#1103;%20&#1076;&#1080;&#1072;&#1075;&#1085;&#1086;&#1089;&#1090;&#1080;&#1082;&#1072;/&#1055;&#1088;&#1077;&#1081;&#1089;&#1082;&#1091;&#1088;&#1072;&#1085;&#1090;&#1099;%20&#1073;&#1083;&#1086;&#1082;&#1080;%20&#1087;&#1086;%20&#1101;&#1085;&#1076;&#1086;&#1089;&#1082;&#1086;&#1087;&#1080;&#108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8;/&#1048;&#1053;&#1054;&#1057;&#1058;&#1056;&#1040;&#1053;&#1053;&#1067;&#1045;%20&#1043;&#1056;&#1040;&#1046;&#1044;&#1040;&#1053;&#1045;%202025%20&#1075;&#1086;&#1076;/&#1048;&#1053;&#1054;&#1057;&#1058;&#1056;&#1040;&#1053;&#1053;&#1067;&#1045;%20&#1043;&#1056;&#1040;&#1046;&#1044;&#1040;&#1053;&#1048;%204-&#1099;&#1081;%20&#1082;&#1074;&#1072;&#1088;&#1090;&#1072;&#1083;/&#1044;&#1045;&#1050;&#1040;&#1041;&#1056;&#1068;/&#1060;&#1059;&#1053;&#1050;&#1062;&#1048;&#1054;&#1053;&#1040;&#1051;&#1068;&#1053;&#1040;&#1071;%20&#1044;&#1048;&#1040;&#1043;&#1053;&#1054;&#1057;&#1058;&#1048;&#1050;&#1040;/&#1069;&#1053;&#1044;&#1054;&#1057;&#1050;&#1054;&#1055;&#1048;&#1063;&#1045;&#1057;&#1050;&#1048;&#1045;%20&#1048;&#1057;&#1057;&#1051;&#1045;&#1044;&#1054;&#1042;&#1040;&#1053;&#1048;&#1071;/&#1069;&#1085;&#1076;&#1086;&#1089;&#1082;&#1086;&#1087;&#1080;&#1095;&#1077;&#1089;&#1082;&#1080;&#1077;%20&#1080;&#1089;&#1089;&#1083;&#1077;&#1076;&#1086;&#1074;&#1072;&#1085;&#1080;&#1103;%20&#1080;&#1085;.&#1075;&#1088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8;/&#1048;&#1053;&#1054;&#1057;&#1058;&#1056;&#1040;&#1053;&#1053;&#1067;&#1045;%20&#1043;&#1056;&#1040;&#1046;&#1044;&#1040;&#1053;&#1045;%202025%20&#1075;&#1086;&#1076;/&#1048;&#1053;&#1054;&#1057;&#1058;&#1056;&#1040;&#1053;&#1053;&#1067;&#1045;%20&#1043;&#1056;&#1040;&#1046;&#1044;&#1040;&#1053;&#1048;%204-&#1099;&#1081;%20&#1082;&#1074;&#1072;&#1088;&#1090;&#1072;&#1083;/&#1044;&#1045;&#1050;&#1040;&#1041;&#1056;&#1068;/&#1050;&#1054;&#1053;&#1057;&#1059;&#1051;&#1068;&#1058;&#1040;&#1062;&#1048;&#1048;%20&#1042;&#1056;&#1040;&#1063;&#1045;&#1049;/&#1056;&#1072;&#1089;&#1095;&#1077;&#1090;%20&#1087;&#1088;&#1080;&#1077;&#1084;(&#1082;&#1086;&#1085;&#1089;&#1091;&#1083;&#1100;&#1090;&#1072;&#1094;&#1080;&#1103;)%20&#1080;&#1085;.&#1075;&#1088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0;&#1054;&#1053;&#1057;&#1059;&#1051;&#1068;&#1058;&#1040;&#1062;&#1048;&#1048;%20&#1042;&#1056;&#1040;&#1063;&#1045;&#1049;/&#1050;&#1086;&#1085;&#1089;&#1091;&#1083;&#1100;&#1090;&#1072;&#1094;&#1080;&#1103;%20&#1074;&#1088;&#1072;&#1095;&#1077;&#1081;/&#1050;&#1086;&#1085;&#1089;&#1091;&#1083;&#1100;&#1090;&#1072;&#1094;&#1080;&#1103;%20&#1091;&#1088;&#1086;&#1083;&#1086;&#1075;&#1072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61;&#1048;&#1056;&#1059;&#1056;&#1043;&#1048;&#1063;&#1045;&#1057;&#1050;&#1048;&#1045;%20&#1052;&#1040;&#1053;&#1048;&#1055;&#1059;&#1051;&#1071;&#1062;&#1048;&#1048;/&#1055;&#1088;&#1077;&#1073;&#1099;&#1074;&#1072;&#1085;&#1080;&#1103;%20&#1074;%20&#1089;&#1090;&#1072;&#1094;&#1080;&#1086;&#1085;&#1072;&#1088;&#1077;/&#1055;&#1088;&#1077;&#1073;&#1099;&#1074;&#1072;&#1085;&#1080;&#1077;%20%20&#1074;%20&#1089;&#1090;&#1072;&#1094;&#1080;&#1086;&#1085;&#1072;&#1088;&#1077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8;/&#1048;&#1053;&#1054;&#1057;&#1058;&#1056;&#1040;&#1053;&#1053;&#1067;&#1045;%20&#1043;&#1056;&#1040;&#1046;&#1044;&#1040;&#1053;&#1045;%202025%20&#1075;&#1086;&#1076;/&#1048;&#1053;&#1054;&#1057;&#1058;&#1056;&#1040;&#1053;&#1053;&#1067;&#1045;%20&#1043;&#1056;&#1040;&#1046;&#1044;&#1040;&#1053;&#1048;%204-&#1099;&#1081;%20&#1082;&#1074;&#1072;&#1088;&#1090;&#1072;&#1083;/&#1044;&#1045;&#1050;&#1040;&#1041;&#1056;&#1068;/&#1061;&#1048;&#1056;&#1059;&#1056;&#1043;&#1048;&#1063;&#1045;&#1057;&#1050;&#1048;&#1045;%20&#1052;&#1040;&#1053;&#1048;&#1055;&#1059;&#1051;&#1071;&#1062;&#1048;&#1048;/&#1055;&#1088;&#1077;&#1073;&#1099;&#1074;&#1072;&#1085;&#1080;&#1103;%20&#1074;%20&#1089;&#1090;&#1072;&#1094;&#1080;&#1086;&#1085;&#1072;&#1088;&#1077;/&#1055;&#1088;&#1077;&#1073;&#1099;&#1074;&#1072;&#1085;&#1080;&#1077;%20%20&#1074;%20&#1089;&#1090;&#1072;&#1094;&#1080;&#1086;&#1085;&#1072;&#1088;&#1077;%20&#1080;&#1085;.&#1075;&#1088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0;&#1054;&#1052;&#1060;&#1054;&#1056;&#1058;&#1053;&#1067;&#1045;%20&#1055;&#1040;&#1051;&#1040;&#1058;&#1067;/&#1050;&#1057;&#1058;&#1067;/&#1061;&#1080;&#1088;&#1091;&#1088;&#1075;&#1080;&#1095;&#1077;&#1089;&#1082;&#1080;&#1081;%20&#1082;&#1086;&#1088;&#1087;&#1091;&#10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8;/&#1048;&#1053;&#1054;&#1057;&#1058;&#1056;&#1040;&#1053;&#1053;&#1067;&#1045;%20&#1043;&#1056;&#1040;&#1046;&#1044;&#1040;&#1053;&#1045;%202025%20&#1075;&#1086;&#1076;/&#1048;&#1053;&#1054;&#1057;&#1058;&#1056;&#1040;&#1053;&#1053;&#1067;&#1045;%20&#1043;&#1056;&#1040;&#1046;&#1044;&#1040;&#1053;&#1048;%204-&#1099;&#1081;%20&#1082;&#1074;&#1072;&#1088;&#1090;&#1072;&#1083;/&#1044;&#1045;&#1050;&#1040;&#1041;&#1056;&#1068;/&#1051;&#1040;&#1041;&#1054;&#1056;&#1040;&#1058;&#1054;&#1056;&#1053;&#1040;&#1071;%20&#1044;&#1048;&#1040;&#1043;&#1053;&#1054;&#1057;&#1058;&#1048;&#1050;&#1040;/&#1051;&#1072;&#1073;&#1086;&#1088;&#1072;&#1090;&#1086;&#1088;&#1085;&#1099;&#1077;%20&#1080;&#1089;&#1089;&#1083;&#1077;&#1076;&#1086;&#1074;&#1072;&#1085;&#1080;&#1103;%20&#1080;&#1085;.&#1075;&#1088;.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8;/&#1048;&#1053;&#1054;&#1057;&#1058;&#1056;&#1040;&#1053;&#1053;&#1067;&#1045;%20&#1043;&#1056;&#1040;&#1046;&#1044;&#1040;&#1053;&#1045;%202023%20&#1075;&#1086;&#1076;/&#1048;&#1053;&#1054;&#1057;&#1058;&#1056;&#1040;&#1053;&#1053;&#1067;&#1045;%20&#1043;&#1056;&#1040;&#1046;&#1044;&#1040;&#1053;&#1048;%202-&#1081;%20&#1082;&#1074;&#1072;&#1088;&#1090;&#1072;&#1083;/&#1050;&#1054;&#1055;&#1051;&#1045;&#1050;&#1057;&#1053;&#1040;&#1071;%20&#1044;&#1048;&#1040;&#1043;&#1053;&#1054;&#1057;&#1058;&#1048;&#1050;&#1040;/&#1050;&#1086;&#1084;&#1087;&#1083;&#1077;&#1082;&#1089;%20&#1086;&#1073;&#1089;&#1083;&#1077;&#1076;&#1086;&#1074;&#1072;&#1085;&#1080;&#1103;%20&#1074;%20&#1085;&#1077;&#1074;&#1088;&#1086;&#1083;&#1086;&#1075;&#1080;&#1095;&#1077;&#1089;&#1082;&#1086;&#1084;%20&#1086;&#1090;&#1076;&#1077;&#1083;&#1077;&#1085;&#1080;&#1080;%2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1;&#1040;&#1041;&#1054;&#1056;&#1040;&#1058;&#1054;&#1056;&#1053;&#1040;&#1071;%20&#1044;&#1048;&#1040;&#1043;&#1053;&#1054;&#1057;&#1058;&#1048;&#1050;&#1040;/&#1054;&#1073;&#1097;&#1080;&#1077;%20&#1072;&#1085;&#1072;&#1083;&#1080;&#1079;&#1099;/&#1054;&#1073;&#1097;&#1080;&#1077;%20&#1083;&#1072;&#1073;&#1086;&#1088;&#1072;&#1090;&#1086;&#1088;&#1085;&#1099;&#1077;%20&#1072;&#1085;&#1072;&#1083;&#1080;&#1079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1;&#1040;&#1041;&#1054;&#1056;&#1040;&#1058;&#1054;&#1056;&#1053;&#1040;&#1071;%20&#1044;&#1048;&#1040;&#1043;&#1053;&#1054;&#1057;&#1058;&#1048;&#1050;&#1040;/&#1051;&#1072;&#1073;&#1086;&#1088;&#1072;&#1090;&#1086;&#1088;&#1080;&#1103;%20&#1050;&#1042;&#1054;/&#1051;&#1072;&#1073;&#1086;&#1088;&#1072;&#1090;&#1086;&#1088;&#1080;&#1103;/&#1050;&#1086;&#1078;&#1085;&#1086;-&#1074;&#1077;&#1085;&#1077;&#1088;&#1086;&#1083;&#1086;&#1075;&#1080;&#1095;&#1077;&#1089;&#1082;&#1080;&#1077;%20&#1080;&#1089;&#1089;&#1083;&#1077;&#1076;&#1086;&#1074;&#1072;&#1085;&#1080;&#1103;%20&#1087;&#1088;.%2046-73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8;/&#1048;&#1053;&#1054;&#1057;&#1058;&#1056;&#1040;&#1053;&#1053;&#1067;&#1045;%20&#1043;&#1056;&#1040;&#1046;&#1044;&#1040;&#1053;&#1045;%202025%20&#1075;&#1086;&#1076;/&#1048;&#1053;&#1054;&#1057;&#1058;&#1056;&#1040;&#1053;&#1053;&#1067;&#1045;%20&#1043;&#1056;&#1040;&#1046;&#1044;&#1040;&#1053;&#1048;%204-&#1099;&#1081;%20&#1082;&#1074;&#1072;&#1088;&#1090;&#1072;&#1083;/&#1044;&#1045;&#1050;&#1040;&#1041;&#1056;&#1068;/&#1051;&#1040;&#1041;&#1054;&#1056;&#1040;&#1058;&#1054;&#1056;&#1053;&#1040;&#1071;%20&#1044;&#1048;&#1040;&#1043;&#1053;&#1054;&#1057;&#1058;&#1048;&#1050;&#1040;/&#1051;&#1040;&#1041;&#1040;&#1056;&#1040;&#1058;&#1054;&#1056;&#1053;&#1067;&#1045;%20&#1040;&#1053;&#1040;&#1051;&#1048;&#1047;&#1067;%20&#1050;&#1042;&#1054;/&#1050;&#1086;&#1078;&#1085;&#1086;-&#1074;&#1077;&#1085;&#1077;&#1088;&#1086;&#1083;&#1086;&#1075;&#1080;&#1095;&#1077;&#1089;&#1082;&#1080;&#1077;%20&#1080;&#1089;&#1089;&#1083;&#1077;&#1076;&#1086;&#1074;&#1072;&#1085;&#1080;&#1103;%20&#1080;&#1085;.&#1075;&#1088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1;&#1040;&#1041;&#1054;&#1056;&#1040;&#1058;&#1054;&#1056;&#1053;&#1040;&#1071;%20&#1044;&#1048;&#1040;&#1043;&#1053;&#1054;&#1057;&#1058;&#1048;&#1050;&#1040;/&#1051;&#1072;&#1073;&#1086;&#1088;&#1072;&#1090;&#1086;&#1088;&#1080;&#1103;%20&#1050;&#1042;&#1054;/&#1051;&#1072;&#1073;&#1086;&#1088;&#1072;&#1090;&#1086;&#1088;&#1080;&#1103;/&#1050;&#1086;&#1078;&#1085;&#1086;-&#1074;&#1077;&#1085;&#1077;&#1088;&#1086;&#1083;&#1086;&#1075;&#1080;&#1095;&#1077;&#1089;&#1082;&#1080;&#1077;%20&#1080;&#1089;&#1089;&#1083;&#1077;&#1076;&#1086;&#1074;&#1072;&#1085;&#1080;&#1103;%20&#1087;&#1088;.%2022-45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8;/&#1048;&#1053;&#1054;&#1057;&#1058;&#1056;&#1040;&#1053;&#1053;&#1067;&#1045;%20&#1043;&#1056;&#1040;&#1046;&#1044;&#1040;&#1053;&#1045;%202025%20&#1075;&#1086;&#1076;/&#1048;&#1053;&#1054;&#1057;&#1058;&#1056;&#1040;&#1053;&#1053;&#1067;&#1045;%20&#1043;&#1056;&#1040;&#1046;&#1044;&#1040;&#1053;&#1048;%204-&#1099;&#1081;%20&#1082;&#1074;&#1072;&#1088;&#1090;&#1072;&#1083;/&#1044;&#1045;&#1050;&#1040;&#1041;&#1056;&#1068;/&#1060;&#1059;&#1053;&#1050;&#1062;&#1048;&#1054;&#1053;&#1040;&#1051;&#1068;&#1053;&#1040;&#1071;%20&#1044;&#1048;&#1040;&#1043;&#1053;&#1054;&#1057;&#1058;&#1048;&#1050;&#1040;/&#1060;&#1059;&#1053;&#1050;&#1062;&#1048;&#1054;&#1053;&#1040;&#1051;&#1068;&#1053;&#1040;&#1071;%20&#1044;&#1048;&#1040;&#1043;&#1053;&#1054;&#1057;&#1058;&#1048;&#1050;&#1040;/&#1060;&#1091;&#1085;&#1082;&#1094;&#1080;&#1086;&#1085;&#1072;&#1083;&#1100;&#1085;&#1072;&#1103;%20&#1076;&#1080;&#1072;&#1075;&#1085;&#1086;&#1089;&#1090;&#1080;&#1082;&#1072;%20&#1080;&#1085;.&#1075;&#1088;.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60;&#1059;&#1053;&#1050;&#1062;&#1048;&#1054;&#1053;&#1040;&#1051;&#1068;&#1053;&#1040;&#1071;%20&#1044;&#1048;&#1040;&#1043;&#1053;&#1054;&#1057;&#1058;&#1048;&#1050;&#1040;/&#1059;&#1047;&#1048;%20&#1080;&#1089;&#1089;&#1083;&#1077;&#1076;&#1086;&#1074;&#1072;&#1085;&#1080;&#1103;/&#1055;&#1088;&#1077;&#1081;&#1089;&#1082;&#1091;&#1088;&#1072;&#1085;&#1090;&#1099;%20&#1059;&#1047;&#1048;%20&#1073;&#1077;&#1079;%20&#1082;&#1086;&#1085;&#1089;&#1091;&#1083;&#1100;&#1090;&#1072;&#1094;&#1080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инекологическое отделение"/>
    </sheetNames>
    <sheetDataSet>
      <sheetData sheetId="0">
        <row r="20">
          <cell r="C20">
            <v>6.77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рточки"/>
      <sheetName val="Нормы гист.исследова"/>
      <sheetName val="Расчет гист.исследова "/>
      <sheetName val="прейск.эзофагогастродуодено"/>
      <sheetName val="прейск.эзофагогастродуодено 2"/>
      <sheetName val="ФГДС тест"/>
      <sheetName val="прейск.эзофагогастродуодено вид"/>
      <sheetName val="прейск.эзофагогастродуодено 3"/>
      <sheetName val="ФГДС гистологи"/>
      <sheetName val="ФГДС тест, цитология"/>
      <sheetName val="ФГДС цитология "/>
      <sheetName val="ФГДС гистология,цитология"/>
      <sheetName val="ФГДС гистология,цитология 2"/>
      <sheetName val="ФГДС гистология,тест"/>
      <sheetName val="прейск.эзофагогастродуодено л 2"/>
      <sheetName val="прейск.ректосигмоскопия"/>
      <sheetName val="прейск.ректосигмоколоноскопия"/>
      <sheetName val="ФКС "/>
      <sheetName val="Общий по видам"/>
      <sheetName val="прейск.ГП№1"/>
      <sheetName val="прейск.ректосигмоскопия высшая"/>
      <sheetName val="прейск.ректосигмоколоноскоп 2"/>
      <sheetName val="прейск.ректосигмоколоноскоп 3"/>
      <sheetName val="прейск.ректосигмоколоноскоп 4"/>
      <sheetName val="прейск.ректороманскопия"/>
      <sheetName val="ФГДС фибро"/>
      <sheetName val="ФГДС гистологи Г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0">
          <cell r="F20">
            <v>67.128400986404174</v>
          </cell>
        </row>
      </sheetData>
      <sheetData sheetId="7" refreshError="1"/>
      <sheetData sheetId="8" refreshError="1"/>
      <sheetData sheetId="9" refreshError="1"/>
      <sheetData sheetId="10">
        <row r="17">
          <cell r="F17">
            <v>42.052625000000006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17">
          <cell r="F17">
            <v>51.872500000000002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  <sheetName val="Калькуляция эндоскопия 1"/>
      <sheetName val="Калькуляция эндоскопия 2"/>
      <sheetName val="Калькуляция эндоскопия 3"/>
      <sheetName val="Калькуляция эндоскопия 4"/>
      <sheetName val="Калькуляция эндоскопия 5"/>
      <sheetName val="Калькуляция эндоскопия 6"/>
      <sheetName val="М-нты эндоскопии"/>
      <sheetName val="М-нты форцет"/>
      <sheetName val="М-нты трахеоброн."/>
      <sheetName val="Калькуляция эндоскопия 7"/>
      <sheetName val="ДП"/>
      <sheetName val="ЗП"/>
      <sheetName val="ЗП за 1 мин"/>
      <sheetName val="Амортизация за 1 мин."/>
      <sheetName val="Амортизация "/>
    </sheetNames>
    <sheetDataSet>
      <sheetData sheetId="0">
        <row r="18">
          <cell r="G18">
            <v>140.93270000000001</v>
          </cell>
        </row>
        <row r="68">
          <cell r="G68">
            <v>26.807966303999997</v>
          </cell>
        </row>
        <row r="72">
          <cell r="G72">
            <v>26.807966303999997</v>
          </cell>
        </row>
        <row r="76">
          <cell r="G76">
            <v>42.049906820000004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  <sheetName val="Калькуляция"/>
      <sheetName val="ЗП"/>
      <sheetName val="ЗП за 1 мин"/>
      <sheetName val="ДП"/>
      <sheetName val="% взносы"/>
      <sheetName val="НР"/>
      <sheetName val="Норма РМ"/>
    </sheetNames>
    <sheetDataSet>
      <sheetData sheetId="0">
        <row r="22">
          <cell r="E22">
            <v>43.9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ролог"/>
      <sheetName val="Медикаменты"/>
    </sheetNames>
    <sheetDataSet>
      <sheetData sheetId="0">
        <row r="15">
          <cell r="F15">
            <v>11.790000000000001</v>
          </cell>
        </row>
      </sheetData>
      <sheetData sheetId="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</sheetNames>
    <sheetDataSet>
      <sheetData sheetId="0">
        <row r="16">
          <cell r="C16">
            <v>15.067500000000001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</sheetNames>
    <sheetDataSet>
      <sheetData sheetId="0">
        <row r="8">
          <cell r="C8">
            <v>198.09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ЕДНИЕ"/>
      <sheetName val="ЗП за 1 мин."/>
      <sheetName val="ДП ЗП"/>
      <sheetName val="ЗП"/>
      <sheetName val="Тарифы"/>
      <sheetName val="ОНКО"/>
      <sheetName val="Расшифровка ОНКО"/>
      <sheetName val="Калькуляция ОНКО 205"/>
      <sheetName val="Калькуляция ОНКО 207"/>
      <sheetName val="Калькуляция ОНКО 211"/>
      <sheetName val="Калькуляция ОНКО 210"/>
      <sheetName val="Калькуляция ОНКО 209 а"/>
      <sheetName val="Калькуляция ОНКО 209 б"/>
      <sheetName val="ЧХ хирургия"/>
      <sheetName val="Расшифровка"/>
      <sheetName val="калькуляция 406"/>
      <sheetName val="калькуляция 405"/>
      <sheetName val="калькуляция 411"/>
      <sheetName val="калькуляция 412"/>
      <sheetName val="Гн. хирург."/>
      <sheetName val="Расщифровка гн.хир."/>
      <sheetName val="Гн.хир. 309"/>
      <sheetName val="Гн.хир. 311"/>
      <sheetName val="Гн.хир. 312"/>
      <sheetName val="Гн.хир.   314"/>
      <sheetName val="Гн.хир. 316"/>
      <sheetName val="Гинекология"/>
      <sheetName val="Калькуляция 415"/>
      <sheetName val="Расшифровка гин. 415"/>
      <sheetName val="Калькуляция 416"/>
      <sheetName val="Расшифровка гин. 416"/>
      <sheetName val="Калькуляция 420 "/>
      <sheetName val="Расшифровка гин. 420-2"/>
      <sheetName val="Расшифровка гин. 420-1"/>
      <sheetName val="Калькуляция 329"/>
      <sheetName val="Расшифровка гин. 5"/>
      <sheetName val="Калькуляция 331"/>
      <sheetName val="Расшифровка гин. 6"/>
      <sheetName val="Тарифы (2)"/>
      <sheetName val="ЗП (2)"/>
      <sheetName val="ДП ЗП (2)"/>
      <sheetName val="ЗП за 1 мин. (2)"/>
      <sheetName val="СРЕДНИЕ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15">
          <cell r="F15">
            <v>6.6569227854491011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аборатория ГП"/>
    </sheetNames>
    <sheetDataSet>
      <sheetData sheetId="0">
        <row r="9">
          <cell r="F9">
            <v>19.393000000000001</v>
          </cell>
        </row>
        <row r="11">
          <cell r="F11">
            <v>5.0869999999999997</v>
          </cell>
        </row>
        <row r="20">
          <cell r="F20">
            <v>13.335000000000001</v>
          </cell>
        </row>
        <row r="21">
          <cell r="F21">
            <v>19.117000000000001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врологическое отделение "/>
    </sheetNames>
    <sheetDataSet>
      <sheetData sheetId="0">
        <row r="14">
          <cell r="D14">
            <v>16.180445056539973</v>
          </cell>
        </row>
        <row r="16">
          <cell r="C16">
            <v>3.7890000000000001</v>
          </cell>
        </row>
        <row r="17">
          <cell r="C17">
            <v>10.6492</v>
          </cell>
        </row>
        <row r="19">
          <cell r="C19">
            <v>5.9436999999999998</v>
          </cell>
        </row>
        <row r="22">
          <cell r="C22">
            <v>3.3600000000000003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емотологический №80"/>
      <sheetName val="Гемотологический №80 ГП"/>
      <sheetName val="Гемотологический №57"/>
      <sheetName val="Анализ на сахар "/>
      <sheetName val="№ 53 Анализ мочи"/>
      <sheetName val="№ 53 Анализ мочи ГП"/>
      <sheetName val="№ 53 Анализ мочи ГП 2"/>
      <sheetName val="Анализ крови №54"/>
      <sheetName val="Анализ крови №54 ГП"/>
      <sheetName val="Спермограмма №55"/>
      <sheetName val="Группа крови №56"/>
      <sheetName val="Биохимия"/>
      <sheetName val="Биохимия 2"/>
      <sheetName val="Биохимия Ксты"/>
      <sheetName val="Кальций"/>
      <sheetName val="ДП ротавирус"/>
      <sheetName val="ДП лямблии"/>
      <sheetName val="Биохимия 16 опр."/>
      <sheetName val="ДП панель 4"/>
      <sheetName val="ДП панель 3"/>
      <sheetName val="Панель 2 распираторная"/>
      <sheetName val="Панель В"/>
      <sheetName val="Креатинин"/>
      <sheetName val="Холестерин"/>
      <sheetName val="Билирубин, ALT, ACT"/>
      <sheetName val="Трансамилаза"/>
      <sheetName val="Мочевина"/>
      <sheetName val="Биохимия диетолог"/>
      <sheetName val="Биохимия ГП"/>
      <sheetName val="Расчёт панелей"/>
      <sheetName val="Лист1"/>
      <sheetName val="расчет реактивов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3">
          <cell r="E23">
            <v>3.7890000000000001</v>
          </cell>
        </row>
      </sheetData>
      <sheetData sheetId="5" refreshError="1"/>
      <sheetData sheetId="6" refreshError="1"/>
      <sheetData sheetId="7">
        <row r="26">
          <cell r="E26">
            <v>6.77</v>
          </cell>
        </row>
      </sheetData>
      <sheetData sheetId="8" refreshError="1"/>
      <sheetData sheetId="9" refreshError="1"/>
      <sheetData sheetId="10">
        <row r="21">
          <cell r="E21">
            <v>6.843</v>
          </cell>
        </row>
      </sheetData>
      <sheetData sheetId="11">
        <row r="28">
          <cell r="E28">
            <v>10.6492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2">
          <cell r="E22">
            <v>59.690899999999992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№ 46 пневмония хламид."/>
      <sheetName val="№ 47 пневмония мико"/>
      <sheetName val="№ 48 Лайма-бест М"/>
      <sheetName val="№ 49 ИФА-ВИЧ"/>
      <sheetName val="№ 50 АТ Туб.сумм."/>
      <sheetName val="№ 51 Векто ВКЭ-lgM"/>
      <sheetName val="№ 52 Лайма-бест"/>
      <sheetName val="№ 53 Лайма-бест ,инцефалит"/>
      <sheetName val="№ 54 Анти SS-В"/>
      <sheetName val="№ 55 Анти SS-A"/>
      <sheetName val="№ 56 Анти SS-В и SS-A"/>
      <sheetName val="№ 57 CRP Elisa"/>
      <sheetName val="№ 58 Anca Screen Elisa"/>
      <sheetName val="№ 59 Anca Screen"/>
      <sheetName val="№ 60 Anca Screen  Screen Elisa"/>
      <sheetName val="№ 61 Общий прейскурант"/>
      <sheetName val="№ 62 IST-2 м"/>
      <sheetName val="№ 63 IST - 2 ж"/>
      <sheetName val="№ 64 ИФА - сифилис"/>
      <sheetName val="№65 антистрептолизин"/>
      <sheetName val="№66 ОАМ"/>
      <sheetName val="№67 ОАК"/>
      <sheetName val="№68 БАК"/>
      <sheetName val="№69 ПСА"/>
      <sheetName val="№70 Консультация"/>
      <sheetName val="№71 дермотовениролог"/>
      <sheetName val="№72 электрокоагуляция"/>
      <sheetName val="№73 выписка справок"/>
      <sheetName val="Расчет медикаментов"/>
      <sheetName val="Расчет медикаментов 2"/>
      <sheetName val="Реактив"/>
      <sheetName val="Расчёт медикаментов"/>
      <sheetName val="Расчёт медикаментов 2"/>
      <sheetName val="Расчёт медикаментов 3"/>
      <sheetName val="Лист1"/>
    </sheetNames>
    <sheetDataSet>
      <sheetData sheetId="0" refreshError="1"/>
      <sheetData sheetId="1" refreshError="1"/>
      <sheetData sheetId="2" refreshError="1"/>
      <sheetData sheetId="3" refreshError="1">
        <row r="25">
          <cell r="E25">
            <v>16.979374999999997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>
        <row r="23">
          <cell r="E23">
            <v>8.4460224999999998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ВО"/>
    </sheetNames>
    <sheetDataSet>
      <sheetData sheetId="0">
        <row r="13">
          <cell r="G13">
            <v>20.457405555555553</v>
          </cell>
        </row>
        <row r="15">
          <cell r="G15">
            <v>19.268888888888888</v>
          </cell>
        </row>
        <row r="19">
          <cell r="G19">
            <v>20.529270833333332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№22 уреа и мико ИФА lgА "/>
      <sheetName val="№23 уреа ИФА lgА"/>
      <sheetName val="№24 мико ИФА lgА"/>
      <sheetName val="№ 25 уреа и мико и хлами"/>
      <sheetName val="№26 Хелико-Бест "/>
      <sheetName val="№ 28 хелико-бест+IgE"/>
      <sheetName val="№29 Вектор-Рубелла"/>
      <sheetName val="№30 Вектор lg G"/>
      <sheetName val="№31 Векто lg M"/>
      <sheetName val="№32 хламидии ИФА lgG "/>
      <sheetName val="№33 хламидии ИФА lgA"/>
      <sheetName val="№34 Хламидии ИФА lgG и lgA"/>
      <sheetName val="№35 комплекс"/>
      <sheetName val="№36 иммуноглобулин"/>
      <sheetName val="№37 хеликобест"/>
      <sheetName val="№ 38 Герпес ВПГ lgM"/>
      <sheetName val="№ 38 Герпес ВПГ lgM 2"/>
      <sheetName val="№ 39 НBsAg"/>
      <sheetName val="№ 40 ИФА-НСV"/>
      <sheetName val="№41 ИФА-НСV +HBsAg"/>
      <sheetName val="№ 42 ИФА-Токсо"/>
      <sheetName val="№43 IgE "/>
      <sheetName val="№ 43 Профосмотр"/>
      <sheetName val="№ 44 Чесот.клещ "/>
      <sheetName val="№ 45 DEMODEX"/>
      <sheetName val="Расчёт медикаментов"/>
      <sheetName val="Расчёт медикаментов 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25">
          <cell r="E25">
            <v>7.6849375000000002</v>
          </cell>
        </row>
      </sheetData>
      <sheetData sheetId="18">
        <row r="25">
          <cell r="E25">
            <v>6.7390249999999998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 с мед."/>
    </sheetNames>
    <sheetDataSet>
      <sheetData sheetId="0">
        <row r="10">
          <cell r="H10">
            <v>24.6022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ЗИ цветное "/>
      <sheetName val="УЗИ ГП"/>
      <sheetName val="Рентген общий"/>
      <sheetName val="черно-белый"/>
    </sheetNames>
    <sheetDataSet>
      <sheetData sheetId="0">
        <row r="85">
          <cell r="F85">
            <v>5.2479999999999993</v>
          </cell>
        </row>
        <row r="105">
          <cell r="F105">
            <v>12.512</v>
          </cell>
        </row>
        <row r="114">
          <cell r="F114">
            <v>6.5060000000000002</v>
          </cell>
        </row>
        <row r="185">
          <cell r="F185">
            <v>7.9325000000000001</v>
          </cell>
        </row>
      </sheetData>
      <sheetData sheetId="1" refreshError="1"/>
      <sheetData sheetId="2">
        <row r="18">
          <cell r="F18">
            <v>4.0994999999999999</v>
          </cell>
        </row>
      </sheetData>
      <sheetData sheetId="3">
        <row r="163">
          <cell r="F163">
            <v>6.8335000000000008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tabSelected="1" view="pageBreakPreview" zoomScale="110" zoomScaleNormal="100" zoomScaleSheetLayoutView="110" workbookViewId="0">
      <selection activeCell="F4" sqref="F4:G6"/>
    </sheetView>
  </sheetViews>
  <sheetFormatPr defaultRowHeight="15.75" x14ac:dyDescent="0.25"/>
  <cols>
    <col min="1" max="1" width="9.140625" style="6"/>
    <col min="2" max="2" width="64.42578125" style="6" customWidth="1"/>
    <col min="3" max="3" width="35.85546875" style="6" hidden="1" customWidth="1"/>
    <col min="4" max="4" width="37" style="6" customWidth="1"/>
    <col min="5" max="5" width="9.140625" style="6"/>
    <col min="6" max="6" width="14.85546875" style="6" customWidth="1"/>
    <col min="7" max="7" width="11.28515625" style="6" customWidth="1"/>
    <col min="8" max="16384" width="9.140625" style="6"/>
  </cols>
  <sheetData>
    <row r="1" spans="1:7" s="2" customFormat="1" ht="15.75" customHeight="1" x14ac:dyDescent="0.25">
      <c r="A1" s="1"/>
      <c r="B1" s="1"/>
      <c r="D1" s="19" t="s">
        <v>0</v>
      </c>
      <c r="E1" s="19"/>
      <c r="F1" s="1"/>
      <c r="G1" s="1"/>
    </row>
    <row r="2" spans="1:7" s="2" customFormat="1" ht="94.5" x14ac:dyDescent="0.25">
      <c r="A2" s="1"/>
      <c r="B2" s="1"/>
      <c r="D2" s="20" t="s">
        <v>39</v>
      </c>
      <c r="E2" s="20"/>
      <c r="F2" s="1"/>
      <c r="G2" s="1"/>
    </row>
    <row r="3" spans="1:7" x14ac:dyDescent="0.25">
      <c r="A3" s="24" t="s">
        <v>1</v>
      </c>
      <c r="B3" s="24"/>
      <c r="C3" s="24"/>
      <c r="D3" s="24"/>
    </row>
    <row r="4" spans="1:7" ht="35.25" customHeight="1" x14ac:dyDescent="0.25">
      <c r="A4" s="25" t="s">
        <v>40</v>
      </c>
      <c r="B4" s="26"/>
      <c r="C4" s="26"/>
      <c r="D4" s="26"/>
    </row>
    <row r="5" spans="1:7" x14ac:dyDescent="0.25">
      <c r="A5" s="27" t="s">
        <v>41</v>
      </c>
      <c r="B5" s="27"/>
      <c r="C5" s="27"/>
      <c r="D5" s="27"/>
      <c r="F5" s="28">
        <v>3.7999999999999999E-2</v>
      </c>
      <c r="G5" s="28">
        <v>2.8988</v>
      </c>
    </row>
    <row r="6" spans="1:7" ht="97.5" customHeight="1" x14ac:dyDescent="0.25">
      <c r="A6" s="18" t="s">
        <v>2</v>
      </c>
      <c r="B6" s="7" t="s">
        <v>3</v>
      </c>
      <c r="C6" s="7" t="s">
        <v>27</v>
      </c>
      <c r="D6" s="7" t="s">
        <v>38</v>
      </c>
      <c r="F6" s="29" t="s">
        <v>42</v>
      </c>
      <c r="G6" s="29" t="s">
        <v>43</v>
      </c>
    </row>
    <row r="7" spans="1:7" x14ac:dyDescent="0.25">
      <c r="A7" s="23" t="s">
        <v>4</v>
      </c>
      <c r="B7" s="23"/>
      <c r="C7" s="23"/>
      <c r="D7" s="23"/>
    </row>
    <row r="8" spans="1:7" x14ac:dyDescent="0.25">
      <c r="A8" s="8">
        <v>1</v>
      </c>
      <c r="B8" s="9" t="s">
        <v>5</v>
      </c>
      <c r="C8" s="3">
        <f>'[1]Гинекологическое отделение'!$C$20</f>
        <v>6.77</v>
      </c>
      <c r="D8" s="3">
        <f>'[2]Лаборатория ГП'!F9</f>
        <v>19.393000000000001</v>
      </c>
      <c r="F8" s="30">
        <f>D8/$F$5</f>
        <v>510.34210526315792</v>
      </c>
      <c r="G8" s="30">
        <f>D8/$G$5</f>
        <v>6.6900096591693119</v>
      </c>
    </row>
    <row r="9" spans="1:7" x14ac:dyDescent="0.25">
      <c r="A9" s="8">
        <v>2</v>
      </c>
      <c r="B9" s="9" t="s">
        <v>6</v>
      </c>
      <c r="C9" s="3">
        <f>'[3]Неврологическое отделение '!$C$16</f>
        <v>3.7890000000000001</v>
      </c>
      <c r="D9" s="3">
        <f>'[2]Лаборатория ГП'!F11</f>
        <v>5.0869999999999997</v>
      </c>
      <c r="F9" s="30">
        <f t="shared" ref="F9:F37" si="0">D9/$F$5</f>
        <v>133.86842105263159</v>
      </c>
      <c r="G9" s="30">
        <f t="shared" ref="G9:G37" si="1">D9/$G$5</f>
        <v>1.7548640816889747</v>
      </c>
    </row>
    <row r="10" spans="1:7" x14ac:dyDescent="0.25">
      <c r="A10" s="8">
        <v>3</v>
      </c>
      <c r="B10" s="9" t="s">
        <v>7</v>
      </c>
      <c r="C10" s="3">
        <f>'[3]Неврологическое отделение '!$C$17</f>
        <v>10.6492</v>
      </c>
      <c r="D10" s="3">
        <v>37.64</v>
      </c>
      <c r="F10" s="30">
        <f t="shared" si="0"/>
        <v>990.52631578947376</v>
      </c>
      <c r="G10" s="30">
        <f t="shared" si="1"/>
        <v>12.984683317234717</v>
      </c>
    </row>
    <row r="11" spans="1:7" x14ac:dyDescent="0.25">
      <c r="A11" s="8">
        <v>4</v>
      </c>
      <c r="B11" s="10" t="s">
        <v>8</v>
      </c>
      <c r="C11" s="3">
        <f>'[3]Неврологическое отделение '!$C$19</f>
        <v>5.9436999999999998</v>
      </c>
      <c r="D11" s="3">
        <f>'[2]Лаборатория ГП'!F20</f>
        <v>13.335000000000001</v>
      </c>
      <c r="F11" s="30">
        <f t="shared" si="0"/>
        <v>350.92105263157896</v>
      </c>
      <c r="G11" s="30">
        <f t="shared" si="1"/>
        <v>4.6001793845729271</v>
      </c>
    </row>
    <row r="12" spans="1:7" x14ac:dyDescent="0.25">
      <c r="A12" s="8">
        <v>5</v>
      </c>
      <c r="B12" s="9" t="s">
        <v>9</v>
      </c>
      <c r="C12" s="3">
        <f>'[4]Группа крови №56'!$E$21</f>
        <v>6.843</v>
      </c>
      <c r="D12" s="3">
        <f>'[2]Лаборатория ГП'!F21</f>
        <v>19.117000000000001</v>
      </c>
      <c r="F12" s="30">
        <f t="shared" si="0"/>
        <v>503.0789473684211</v>
      </c>
      <c r="G12" s="30">
        <f t="shared" si="1"/>
        <v>6.5947978473851254</v>
      </c>
    </row>
    <row r="13" spans="1:7" x14ac:dyDescent="0.25">
      <c r="A13" s="8">
        <v>6</v>
      </c>
      <c r="B13" s="9" t="s">
        <v>10</v>
      </c>
      <c r="C13" s="3">
        <f>'[5]№ 49 ИФА-ВИЧ'!$E$25</f>
        <v>16.979374999999997</v>
      </c>
      <c r="D13" s="3">
        <f>[6]КВО!G19</f>
        <v>20.529270833333332</v>
      </c>
      <c r="F13" s="30">
        <f t="shared" si="0"/>
        <v>540.24396929824559</v>
      </c>
      <c r="G13" s="30">
        <f t="shared" si="1"/>
        <v>7.0819893864127677</v>
      </c>
    </row>
    <row r="14" spans="1:7" x14ac:dyDescent="0.25">
      <c r="A14" s="8">
        <v>7</v>
      </c>
      <c r="B14" s="9" t="s">
        <v>11</v>
      </c>
      <c r="C14" s="3">
        <f>'[7]№ 40 ИФА-НСV'!$E$25</f>
        <v>6.7390249999999998</v>
      </c>
      <c r="D14" s="3">
        <f>[6]КВО!G15</f>
        <v>19.268888888888888</v>
      </c>
      <c r="F14" s="30">
        <f t="shared" si="0"/>
        <v>507.07602339181284</v>
      </c>
      <c r="G14" s="30">
        <f t="shared" si="1"/>
        <v>6.6471950078959869</v>
      </c>
    </row>
    <row r="15" spans="1:7" x14ac:dyDescent="0.25">
      <c r="A15" s="8">
        <v>8</v>
      </c>
      <c r="B15" s="9" t="s">
        <v>12</v>
      </c>
      <c r="C15" s="3">
        <f>'[7]№ 39 НBsAg'!$E$25</f>
        <v>7.6849375000000002</v>
      </c>
      <c r="D15" s="3">
        <f>[6]КВО!G13</f>
        <v>20.457405555555553</v>
      </c>
      <c r="F15" s="30">
        <f t="shared" si="0"/>
        <v>538.35277777777776</v>
      </c>
      <c r="G15" s="30">
        <f t="shared" si="1"/>
        <v>7.0571979976388688</v>
      </c>
    </row>
    <row r="16" spans="1:7" x14ac:dyDescent="0.25">
      <c r="A16" s="8">
        <v>9</v>
      </c>
      <c r="B16" s="9" t="s">
        <v>13</v>
      </c>
      <c r="C16" s="3">
        <f>'[3]Неврологическое отделение '!$C$22</f>
        <v>3.3600000000000003</v>
      </c>
      <c r="D16" s="3">
        <f>'[8]Прейскурант с мед.'!H10</f>
        <v>24.6022</v>
      </c>
      <c r="F16" s="30">
        <f t="shared" si="0"/>
        <v>647.42631578947373</v>
      </c>
      <c r="G16" s="30">
        <f t="shared" si="1"/>
        <v>8.4870291154960675</v>
      </c>
    </row>
    <row r="17" spans="1:7" ht="63" x14ac:dyDescent="0.25">
      <c r="A17" s="8">
        <v>10</v>
      </c>
      <c r="B17" s="10" t="s">
        <v>14</v>
      </c>
      <c r="C17" s="3">
        <f>'[9]УЗИ цветное '!$F$105</f>
        <v>12.512</v>
      </c>
      <c r="D17" s="3">
        <v>87.88</v>
      </c>
      <c r="F17" s="30">
        <f t="shared" si="0"/>
        <v>2312.6315789473683</v>
      </c>
      <c r="G17" s="30">
        <f t="shared" si="1"/>
        <v>30.31599282461708</v>
      </c>
    </row>
    <row r="18" spans="1:7" ht="31.5" x14ac:dyDescent="0.25">
      <c r="A18" s="8">
        <v>11</v>
      </c>
      <c r="B18" s="10" t="s">
        <v>37</v>
      </c>
      <c r="C18" s="3">
        <f>'[9]УЗИ цветное '!$F$185</f>
        <v>7.9325000000000001</v>
      </c>
      <c r="D18" s="3">
        <f>70.79*2</f>
        <v>141.58000000000001</v>
      </c>
      <c r="F18" s="30">
        <f t="shared" si="0"/>
        <v>3725.7894736842109</v>
      </c>
      <c r="G18" s="30">
        <f t="shared" si="1"/>
        <v>48.840899682627295</v>
      </c>
    </row>
    <row r="19" spans="1:7" x14ac:dyDescent="0.25">
      <c r="A19" s="8">
        <v>12</v>
      </c>
      <c r="B19" s="9" t="s">
        <v>15</v>
      </c>
      <c r="C19" s="3">
        <f>'[10]прейск.эзофагогастродуодено вид'!$F$20</f>
        <v>67.128400986404174</v>
      </c>
      <c r="D19" s="3">
        <f>[11]Прейскурант!G18+[11]Прейскурант!G68+[11]Прейскурант!G72+[11]Прейскурант!G76</f>
        <v>236.59853942799998</v>
      </c>
      <c r="F19" s="30">
        <f t="shared" si="0"/>
        <v>6226.2773533684203</v>
      </c>
      <c r="G19" s="30">
        <f t="shared" si="1"/>
        <v>81.619476827652818</v>
      </c>
    </row>
    <row r="20" spans="1:7" x14ac:dyDescent="0.25">
      <c r="A20" s="8">
        <v>13</v>
      </c>
      <c r="B20" s="9" t="s">
        <v>16</v>
      </c>
      <c r="C20" s="3">
        <v>8.44</v>
      </c>
      <c r="D20" s="3">
        <f>[12]ПРЕЙСКУРАНТ!E22</f>
        <v>43.9</v>
      </c>
      <c r="F20" s="30">
        <f t="shared" si="0"/>
        <v>1155.2631578947369</v>
      </c>
      <c r="G20" s="30">
        <f t="shared" si="1"/>
        <v>15.144197599006485</v>
      </c>
    </row>
    <row r="21" spans="1:7" x14ac:dyDescent="0.25">
      <c r="A21" s="8">
        <v>14</v>
      </c>
      <c r="B21" s="9" t="s">
        <v>17</v>
      </c>
      <c r="C21" s="3">
        <v>9.49</v>
      </c>
      <c r="D21" s="3">
        <f>D20</f>
        <v>43.9</v>
      </c>
      <c r="F21" s="30">
        <f t="shared" si="0"/>
        <v>1155.2631578947369</v>
      </c>
      <c r="G21" s="30">
        <f t="shared" si="1"/>
        <v>15.144197599006485</v>
      </c>
    </row>
    <row r="22" spans="1:7" x14ac:dyDescent="0.25">
      <c r="A22" s="8">
        <v>15</v>
      </c>
      <c r="B22" s="9" t="s">
        <v>18</v>
      </c>
      <c r="C22" s="3">
        <f>[13]Уролог!$F$15</f>
        <v>11.790000000000001</v>
      </c>
      <c r="D22" s="3">
        <f>D21</f>
        <v>43.9</v>
      </c>
      <c r="F22" s="30">
        <f t="shared" si="0"/>
        <v>1155.2631578947369</v>
      </c>
      <c r="G22" s="30">
        <f t="shared" si="1"/>
        <v>15.144197599006485</v>
      </c>
    </row>
    <row r="23" spans="1:7" ht="31.5" x14ac:dyDescent="0.25">
      <c r="A23" s="8">
        <v>16</v>
      </c>
      <c r="B23" s="10" t="s">
        <v>36</v>
      </c>
      <c r="C23" s="3">
        <f>[14]Прейскурант!$C$16</f>
        <v>15.067500000000001</v>
      </c>
      <c r="D23" s="3">
        <f>[15]Прейскурант!C8*2</f>
        <v>396.18</v>
      </c>
      <c r="F23" s="30">
        <f t="shared" si="0"/>
        <v>10425.789473684212</v>
      </c>
      <c r="G23" s="30">
        <f t="shared" si="1"/>
        <v>136.67034635021389</v>
      </c>
    </row>
    <row r="24" spans="1:7" x14ac:dyDescent="0.25">
      <c r="A24" s="8">
        <v>17</v>
      </c>
      <c r="B24" s="9" t="s">
        <v>35</v>
      </c>
      <c r="C24" s="3">
        <f>'[16]ЧХ хирургия'!$F$15</f>
        <v>6.6569227854491011</v>
      </c>
      <c r="D24" s="3">
        <f>7.2*2</f>
        <v>14.4</v>
      </c>
      <c r="F24" s="30">
        <f t="shared" si="0"/>
        <v>378.94736842105266</v>
      </c>
      <c r="G24" s="30">
        <f t="shared" si="1"/>
        <v>4.9675727887401688</v>
      </c>
    </row>
    <row r="25" spans="1:7" x14ac:dyDescent="0.25">
      <c r="A25" s="8"/>
      <c r="B25" s="13" t="s">
        <v>32</v>
      </c>
      <c r="C25" s="3"/>
      <c r="D25" s="12">
        <f>SUM(D8:D24)</f>
        <v>1187.7683047057778</v>
      </c>
      <c r="F25" s="30">
        <f t="shared" si="0"/>
        <v>31257.060650152049</v>
      </c>
      <c r="G25" s="30">
        <f t="shared" si="1"/>
        <v>409.74482706836545</v>
      </c>
    </row>
    <row r="26" spans="1:7" x14ac:dyDescent="0.25">
      <c r="A26" s="23" t="s">
        <v>19</v>
      </c>
      <c r="B26" s="23"/>
      <c r="C26" s="23"/>
      <c r="D26" s="23"/>
      <c r="F26" s="30">
        <f t="shared" si="0"/>
        <v>0</v>
      </c>
      <c r="G26" s="30">
        <f t="shared" si="1"/>
        <v>0</v>
      </c>
    </row>
    <row r="27" spans="1:7" x14ac:dyDescent="0.25">
      <c r="A27" s="8">
        <v>18</v>
      </c>
      <c r="B27" s="9" t="s">
        <v>20</v>
      </c>
      <c r="C27" s="3">
        <f>'[9]УЗИ цветное '!$F$114</f>
        <v>6.5060000000000002</v>
      </c>
      <c r="D27" s="3">
        <v>45.13</v>
      </c>
      <c r="F27" s="30">
        <f t="shared" si="0"/>
        <v>1187.6315789473686</v>
      </c>
      <c r="G27" s="30">
        <f t="shared" si="1"/>
        <v>15.568511108044708</v>
      </c>
    </row>
    <row r="28" spans="1:7" x14ac:dyDescent="0.25">
      <c r="A28" s="8">
        <v>19</v>
      </c>
      <c r="B28" s="9" t="s">
        <v>21</v>
      </c>
      <c r="C28" s="3">
        <f>'[9]УЗИ цветное '!$F$85</f>
        <v>5.2479999999999993</v>
      </c>
      <c r="D28" s="3">
        <v>36.42</v>
      </c>
      <c r="F28" s="30">
        <f t="shared" si="0"/>
        <v>958.42105263157896</v>
      </c>
      <c r="G28" s="30">
        <f t="shared" si="1"/>
        <v>12.563819511522009</v>
      </c>
    </row>
    <row r="29" spans="1:7" x14ac:dyDescent="0.25">
      <c r="A29" s="8">
        <v>20</v>
      </c>
      <c r="B29" s="9" t="s">
        <v>22</v>
      </c>
      <c r="C29" s="3">
        <v>10.47</v>
      </c>
      <c r="D29" s="3">
        <f>D22</f>
        <v>43.9</v>
      </c>
      <c r="F29" s="30">
        <f t="shared" si="0"/>
        <v>1155.2631578947369</v>
      </c>
      <c r="G29" s="30">
        <f t="shared" si="1"/>
        <v>15.144197599006485</v>
      </c>
    </row>
    <row r="30" spans="1:7" x14ac:dyDescent="0.25">
      <c r="A30" s="8"/>
      <c r="B30" s="13" t="s">
        <v>32</v>
      </c>
      <c r="C30" s="3"/>
      <c r="D30" s="12">
        <f>SUM(D27:D29)</f>
        <v>125.45000000000002</v>
      </c>
      <c r="F30" s="30">
        <f t="shared" si="0"/>
        <v>3301.3157894736846</v>
      </c>
      <c r="G30" s="30">
        <f t="shared" si="1"/>
        <v>43.276528218573205</v>
      </c>
    </row>
    <row r="31" spans="1:7" x14ac:dyDescent="0.25">
      <c r="A31" s="23" t="s">
        <v>23</v>
      </c>
      <c r="B31" s="23"/>
      <c r="C31" s="23"/>
      <c r="D31" s="23"/>
      <c r="F31" s="30">
        <f t="shared" si="0"/>
        <v>0</v>
      </c>
      <c r="G31" s="30">
        <f t="shared" si="1"/>
        <v>0</v>
      </c>
    </row>
    <row r="32" spans="1:7" x14ac:dyDescent="0.25">
      <c r="A32" s="8">
        <v>21</v>
      </c>
      <c r="B32" s="9" t="s">
        <v>24</v>
      </c>
      <c r="C32" s="3">
        <f>'[5]№69 ПСА'!$E$23</f>
        <v>8.4460224999999998</v>
      </c>
      <c r="D32" s="3">
        <v>33.229999999999997</v>
      </c>
      <c r="F32" s="30">
        <f t="shared" si="0"/>
        <v>874.47368421052624</v>
      </c>
      <c r="G32" s="30">
        <f t="shared" si="1"/>
        <v>11.46336415068304</v>
      </c>
    </row>
    <row r="33" spans="1:7" x14ac:dyDescent="0.25">
      <c r="A33" s="8"/>
      <c r="B33" s="13" t="s">
        <v>32</v>
      </c>
      <c r="C33" s="12">
        <f>C24</f>
        <v>6.6569227854491011</v>
      </c>
      <c r="D33" s="12">
        <f>SUM(D32:D32)</f>
        <v>33.229999999999997</v>
      </c>
      <c r="F33" s="30"/>
      <c r="G33" s="30"/>
    </row>
    <row r="34" spans="1:7" x14ac:dyDescent="0.25">
      <c r="F34" s="30"/>
      <c r="G34" s="30"/>
    </row>
    <row r="35" spans="1:7" hidden="1" x14ac:dyDescent="0.25">
      <c r="A35" s="21" t="s">
        <v>29</v>
      </c>
      <c r="B35" s="22"/>
      <c r="C35" s="22"/>
      <c r="D35" s="22"/>
      <c r="E35" s="22"/>
      <c r="F35" s="30">
        <f t="shared" si="0"/>
        <v>0</v>
      </c>
      <c r="G35" s="30">
        <f t="shared" si="1"/>
        <v>0</v>
      </c>
    </row>
    <row r="36" spans="1:7" x14ac:dyDescent="0.25">
      <c r="A36" s="16"/>
      <c r="B36" s="15" t="s">
        <v>33</v>
      </c>
      <c r="C36" s="17"/>
      <c r="D36" s="14">
        <f>D25+D30</f>
        <v>1313.2183047057779</v>
      </c>
      <c r="E36" s="17"/>
      <c r="F36" s="30">
        <f t="shared" si="0"/>
        <v>34558.376439625732</v>
      </c>
      <c r="G36" s="30">
        <f t="shared" si="1"/>
        <v>453.02135528693867</v>
      </c>
    </row>
    <row r="37" spans="1:7" x14ac:dyDescent="0.25">
      <c r="A37" s="16"/>
      <c r="B37" s="15" t="s">
        <v>34</v>
      </c>
      <c r="C37" s="17"/>
      <c r="D37" s="14">
        <f>D25+D33</f>
        <v>1220.9983047057779</v>
      </c>
      <c r="E37" s="17"/>
      <c r="F37" s="30">
        <f t="shared" si="0"/>
        <v>32131.534334362575</v>
      </c>
      <c r="G37" s="30">
        <f t="shared" si="1"/>
        <v>421.2081912190485</v>
      </c>
    </row>
    <row r="39" spans="1:7" x14ac:dyDescent="0.25">
      <c r="B39" s="6" t="s">
        <v>25</v>
      </c>
      <c r="C39" s="6" t="s">
        <v>26</v>
      </c>
      <c r="D39" s="4" t="s">
        <v>26</v>
      </c>
    </row>
    <row r="40" spans="1:7" x14ac:dyDescent="0.25">
      <c r="D40" s="4"/>
    </row>
    <row r="41" spans="1:7" x14ac:dyDescent="0.25">
      <c r="B41" s="6" t="s">
        <v>28</v>
      </c>
      <c r="C41" s="6" t="s">
        <v>30</v>
      </c>
      <c r="D41" s="5" t="s">
        <v>31</v>
      </c>
    </row>
    <row r="43" spans="1:7" x14ac:dyDescent="0.25">
      <c r="C43" s="11"/>
      <c r="D43" s="11"/>
    </row>
  </sheetData>
  <mergeCells count="7">
    <mergeCell ref="A35:E35"/>
    <mergeCell ref="A31:D31"/>
    <mergeCell ref="A3:D3"/>
    <mergeCell ref="A4:D4"/>
    <mergeCell ref="A5:D5"/>
    <mergeCell ref="A7:D7"/>
    <mergeCell ref="A26:D26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Хирургическое отделение</vt:lpstr>
      <vt:lpstr>'Хирургическое отделение'!Область_печати</vt:lpstr>
    </vt:vector>
  </TitlesOfParts>
  <Company>Speed_XP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Speed_XP</dc:creator>
  <cp:lastModifiedBy>DELL</cp:lastModifiedBy>
  <cp:lastPrinted>2026-02-03T07:10:26Z</cp:lastPrinted>
  <dcterms:created xsi:type="dcterms:W3CDTF">2016-04-05T10:41:15Z</dcterms:created>
  <dcterms:modified xsi:type="dcterms:W3CDTF">2026-02-03T08:38:33Z</dcterms:modified>
</cp:coreProperties>
</file>